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3030 - Servis a kont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'65423030 - Servis a kontr...'!$C$115:$K$136</definedName>
    <definedName name="_xlnm.Print_Area" localSheetId="1">'65423030 - Servis a kontr...'!$C$4:$J$76,'65423030 - Servis a kontr...'!$C$82:$J$97,'65423030 - Servis a kontr...'!$C$103:$J$136</definedName>
    <definedName name="_xlnm.Print_Titles" localSheetId="1">'65423030 - Servis a kontr...'!$115:$115</definedName>
  </definedNames>
  <calcPr/>
</workbook>
</file>

<file path=xl/calcChain.xml><?xml version="1.0" encoding="utf-8"?>
<calcChain xmlns="http://schemas.openxmlformats.org/spreadsheetml/2006/main">
  <c i="2" l="1" r="T116"/>
  <c r="J37"/>
  <c r="J36"/>
  <c i="1" r="AY95"/>
  <c i="2" r="J35"/>
  <c i="1" r="AX95"/>
  <c i="2"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112"/>
  <c r="J14"/>
  <c r="J12"/>
  <c r="J110"/>
  <c r="E7"/>
  <c r="E106"/>
  <c i="1" r="L90"/>
  <c r="AM90"/>
  <c r="AM89"/>
  <c r="L89"/>
  <c r="AM87"/>
  <c r="L87"/>
  <c r="L85"/>
  <c r="L84"/>
  <c i="2" r="BK132"/>
  <c r="BK127"/>
  <c r="BK117"/>
  <c r="BK122"/>
  <c r="J132"/>
  <c r="J117"/>
  <c r="J127"/>
  <c r="J122"/>
  <c i="1" r="AS94"/>
  <c i="2" l="1" r="BK116"/>
  <c r="J116"/>
  <c r="J96"/>
  <c r="P116"/>
  <c i="1" r="AU95"/>
  <c i="2" r="R116"/>
  <c r="E85"/>
  <c r="J89"/>
  <c r="J91"/>
  <c r="J92"/>
  <c r="F113"/>
  <c r="BE122"/>
  <c r="BE127"/>
  <c r="F91"/>
  <c r="BE117"/>
  <c r="BE132"/>
  <c i="1" r="AU94"/>
  <c i="2" r="F35"/>
  <c i="1" r="BB95"/>
  <c r="BB94"/>
  <c r="AX94"/>
  <c i="2" r="F36"/>
  <c i="1" r="BC95"/>
  <c r="BC94"/>
  <c r="W32"/>
  <c i="2" r="F37"/>
  <c i="1" r="BD95"/>
  <c r="BD94"/>
  <c r="W33"/>
  <c i="2" r="F34"/>
  <c i="1" r="BA95"/>
  <c r="BA94"/>
  <c r="W30"/>
  <c i="2" r="J34"/>
  <c i="1" r="AW95"/>
  <c i="2" l="1" r="J30"/>
  <c i="1" r="AG95"/>
  <c r="AG94"/>
  <c r="AK26"/>
  <c r="AW94"/>
  <c r="AK30"/>
  <c i="2" r="F33"/>
  <c i="1" r="AZ95"/>
  <c r="AZ94"/>
  <c r="AV94"/>
  <c r="AK29"/>
  <c r="AY94"/>
  <c r="W31"/>
  <c i="2" r="J33"/>
  <c i="1" r="AV95"/>
  <c r="AT95"/>
  <c r="AN95"/>
  <c l="1" r="AK35"/>
  <c i="2" r="J39"/>
  <c i="1"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<sst xmlns="http://schemas.openxmlformats.org/spreadsheetml/2006/main">
  <si>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</si>
  <si>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</si>
  <si>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</si>
  <si>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</si>
  <si>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</si>
  <si>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{3556923d-021e-492b-9157-5a9fe9c3f9b6}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</si>
  <si>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</si>
  <si>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</si>
  <si>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</si>
  <si>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</si>
  <si>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</si>
  <si>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</si>
  <si>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</si>
  <si>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</si>
  <si>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</si>
  <si>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</si>
  <si>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</si>
  <si>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a kontrola klimatizačních a vzduchotechnických jednotek u OŘ Plzeň 2023 - 2025</t>
  </si>
  <si>
    <t>KSO:</t>
  </si>
  <si>
    <t>CC-CZ:</t>
  </si>
  <si>
    <t>Místo:</t>
  </si>
  <si>
    <t xml:space="preserve"> </t>
  </si>
  <si>
    <t>Datum:</t>
  </si>
  <si>
    <t>8. 3. 2023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</si>
  <si>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</si>
  <si>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</si>
  <si>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</si>
  <si>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</si>
  <si>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</si>
  <si>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</si>
  <si>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</si>
  <si>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</si>
  <si>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</si>
  <si>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</si>
  <si>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</si>
  <si>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</si>
  <si>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</si>
  <si>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</si>
  <si>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</si>
  <si>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</si>
  <si>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</si>
  <si>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</si>
  <si>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</si>
  <si>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</si>
  <si>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</si>
  <si>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</si>
  <si>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</si>
  <si>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</si>
  <si>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</si>
  <si>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</si>
  <si>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</si>
  <si>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</si>
  <si>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</si>
  <si>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</si>
  <si>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</si>
  <si>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</si>
  <si>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</si>
  <si>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</si>
  <si>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</si>
  <si>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</si>
  <si>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</si>
  <si>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</si>
  <si>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</si>
  <si>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</si>
  <si>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</si>
  <si>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</si>
  <si>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</si>
  <si>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</si>
  <si>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</si>
  <si>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</si>
  <si>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</si>
  <si>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</si>
  <si>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</si>
  <si>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</si>
  <si>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</si>
  <si>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</si>
  <si>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</si>
  <si>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</si>
  <si>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Servis a kontrola klimatizačních a vzduchotechnických jednotek u OŘ Plzeň 2023 - 2027</t>
  </si>
  <si>
    <t>STA</t>
  </si>
  <si>
    <t>1</t>
  </si>
  <si>
    <t>{cbc29295-549d-408f-ac09-293ca84fd1af}</t>
  </si>
  <si>
    <t>2</t>
  </si>
  <si>
    <t>KRYCÍ LIST SOUPISU PRACÍ</t>
  </si>
  <si>
    <t>Objekt:</t>
  </si>
  <si>
    <t>65423030 - Servis a kontrola klimatizačních a vzduchotechnických jednotek u OŘ Plzeň 2023 - 2027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</si>
  <si>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</si>
  <si>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</si>
  <si>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</si>
  <si>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</si>
  <si>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</si>
  <si>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</si>
  <si>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</si>
  <si>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</si>
  <si>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</si>
  <si>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</si>
  <si>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</si>
  <si>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</si>
  <si>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</si>
  <si>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</si>
  <si>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</si>
  <si>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</si>
  <si>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</si>
  <si>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</si>
  <si>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</si>
  <si>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Kontrola a servis venkovních klimatizačních systémů</t>
  </si>
  <si>
    <t>kus</t>
  </si>
  <si>
    <t>4</t>
  </si>
  <si>
    <t>ROZPOCET</t>
  </si>
  <si>
    <t>PP</t>
  </si>
  <si>
    <t>P</t>
  </si>
  <si>
    <t xml:space="preserve">Poznámka k položce:_x000d_
Poznámka k položce: _x000d_
Pravidelné odborné prohlídky s cílem zkontrolovat bezpečnou funkci a provoz klimatizačního a kondenzačního systému - provozní revize, prohlídky a zkoušky UTZ v termínu a rozsahu stanoveném vyhláškou č. 100/1995 Sb. v platném znění, včetně vystavení zpráv o těchto provedených prohlídkách a jejich předání objednateli. Pravidelná preventivní údržba - kontrola chodu vnější jednotky, kontrola těsnosti chladícího okruhu, vyčištění vnitřní a vnější jednotky, kontrola elektroinstalace, vyčištění filtru vnitřní jednotky, kontrola ovladače (baterie) a  kontrola protimrazové ochrany._x000d_
</t>
  </si>
  <si>
    <t>VV</t>
  </si>
  <si>
    <t>364</t>
  </si>
  <si>
    <t>364*2 'Přepočtené koeficientem množství</t>
  </si>
  <si>
    <t>Kontrola a servis vnitřních klimatizačních systémů</t>
  </si>
  <si>
    <t>-309577851</t>
  </si>
  <si>
    <t xml:space="preserve">Poznámka k položce:_x000d_
Poznámka k položce: _x000d_
Pravidelné odborné prohlídky s cílem zkontrolovat bezpečnou funkci a provoz klimatizačního a kondenzačního systému - provozní revize, prohlídky a zkoušky UTZ v termínu a rozsahu stanoveném vyhláškou č. 100/1995 Sb. v platném znění, včetně vystavení zpráv o těchto provedených prohlídkách a jejich předání objednateli. Pravidelná preventivní údržba - kontrola chodu vnitřní jednotky, kontrola těsnosti chladícího okruhu, vyčištění vnitřní a vnější jednotky, kontrola elektroinstalace, vyčištění filtru vnitřní jednotky, kontrola ovladače (baterie) a  kontrola protimrazové ochrany._x000d_
</t>
  </si>
  <si>
    <t>483</t>
  </si>
  <si>
    <t>483*2 'Přepočtené koeficientem množství</t>
  </si>
  <si>
    <t>3</t>
  </si>
  <si>
    <t>Kontrola a servis vzduchotechnických systémů</t>
  </si>
  <si>
    <t>-1317028062</t>
  </si>
  <si>
    <t xml:space="preserve">Poznámka k položce:_x000d_
Poznámka k položce: _x000d_
Pravidelné odborné prohlídky s cílem zkontrolovat bezpečnou funkci a provoz vzduchoterchnického systému - provozní revize, prohlídky a zkoušky UTZ v termínu a rozsahu stanoveném vyhláškou č. 100/1995 Sb. v platném znění, včetně vystavení zpráv o těchto provedených prohlídkách a jejich předání objednateli. Pravidelná preventivní údržba - kontrola čistoty vnitřních ploch, hlavně oběžného kola, kontrola stavu nátěru, kontrola stavu těsněni_x000d_
kontrola funkčnosti hlavních orgánů, kontrola stavu a napnutí klínových řemenů, kontrola stavu filtračních vložek, kontrola chodu klapek a kontrola upevnění a chodu servopohonů._x000d_
_x000d_
_x000d_
</t>
  </si>
  <si>
    <t>58</t>
  </si>
  <si>
    <t>58*2 'Přepočtené koeficientem množství</t>
  </si>
  <si>
    <t>Návštěva servisního technika na odstranění poruchy klimatizačního a vzduchotechnického systému, včetně dopravy</t>
  </si>
  <si>
    <t>hod</t>
  </si>
  <si>
    <t>6</t>
  </si>
  <si>
    <t xml:space="preserve">Poznámka k položce:_x000d_
Poznámka k položce: _x000d_
Návštěva servisního technika na odstranění poruch klimatizačního a vzduchotechnického systému, včetně dopravy. Pokud nerní požadováno jinak, servisní technik se dostaví následující pracovní den.  Materiál použitý k opravě klimatizačního a vzducotechnického systému bude oceněn zvlášť cenou, v místě a čase obvyklou.</t>
  </si>
  <si>
    <t>150</t>
  </si>
  <si>
    <t>150*2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</si>
</sst>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8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2" t="s">
        <v>6</v>
      </c>
      <c r="BT2" s="12" t="s">
        <v>7</v>
      </c>
    </row>
    <row r="3" s="1" customFormat="1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="1" customFormat="1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s="1" customFormat="1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s="1" customFormat="1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s="1" customFormat="1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s="1" customFormat="1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s="1" customFormat="1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s="1" customFormat="1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s="1" customFormat="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s="1" customFormat="1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s="1" customFormat="1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s="1" customFormat="1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s="1" customFormat="1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s="1" customFormat="1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s="1" customFormat="1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s="1" customFormat="1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s="1" customFormat="1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30</v>
      </c>
    </row>
    <row r="21" s="1" customFormat="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s="1" customFormat="1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s="1" customFormat="1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s="1" customFormat="1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s="1" customFormat="1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2" customFormat="1" ht="25.92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E26" s="26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6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9"/>
      <c r="BE28" s="26"/>
    </row>
    <row r="29" s="3" customFormat="1" ht="14.4" customHeight="1">
      <c r="A29" s="3"/>
      <c r="B29" s="41"/>
      <c r="C29" s="42"/>
      <c r="D29" s="27" t="s">
        <v>37</v>
      </c>
      <c r="E29" s="42"/>
      <c r="F29" s="27" t="s">
        <v>38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3" customFormat="1" ht="14.4" customHeight="1">
      <c r="A30" s="3"/>
      <c r="B30" s="41"/>
      <c r="C30" s="42"/>
      <c r="D30" s="42"/>
      <c r="E30" s="42"/>
      <c r="F30" s="27" t="s">
        <v>39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3" customFormat="1" ht="14.4" customHeight="1">
      <c r="A31" s="3"/>
      <c r="B31" s="41"/>
      <c r="C31" s="42"/>
      <c r="D31" s="42"/>
      <c r="E31" s="42"/>
      <c r="F31" s="27" t="s">
        <v>40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3" customFormat="1" ht="14.4" customHeight="1">
      <c r="A32" s="3"/>
      <c r="B32" s="41"/>
      <c r="C32" s="42"/>
      <c r="D32" s="42"/>
      <c r="E32" s="42"/>
      <c r="F32" s="27" t="s">
        <v>41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3" customFormat="1" ht="14.4" customHeight="1">
      <c r="A33" s="3"/>
      <c r="B33" s="41"/>
      <c r="C33" s="42"/>
      <c r="D33" s="42"/>
      <c r="E33" s="42"/>
      <c r="F33" s="27" t="s">
        <v>42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46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6"/>
    </row>
    <row r="35" s="2" customFormat="1" ht="25.92" customHeight="1">
      <c r="A35" s="33"/>
      <c r="B35" s="34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5"/>
    </row>
    <row r="39" s="1" customFormat="1" ht="14.4" customHeight="1"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5"/>
    </row>
    <row r="40" s="1" customFormat="1" ht="14.4" customHeight="1"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5"/>
    </row>
    <row r="41" s="1" customFormat="1" ht="14.4" customHeigh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5"/>
    </row>
    <row r="42" s="1" customFormat="1" ht="14.4" customHeight="1"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5"/>
    </row>
    <row r="43" s="1" customFormat="1" ht="14.4" customHeight="1"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5"/>
    </row>
    <row r="44" s="1" customFormat="1" ht="14.4" customHeight="1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5"/>
    </row>
    <row r="45" s="1" customFormat="1" ht="14.4" customHeight="1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5"/>
    </row>
    <row r="46" s="1" customFormat="1" ht="14.4" customHeight="1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5"/>
    </row>
    <row r="47" s="1" customFormat="1" ht="14.4" customHeight="1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5"/>
    </row>
    <row r="48" s="1" customFormat="1" ht="14.4" customHeight="1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5"/>
    </row>
    <row r="49" s="2" customFormat="1" ht="14.4" customHeight="1">
      <c r="B49" s="54"/>
      <c r="C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P49" s="55"/>
      <c r="AQ49" s="55"/>
      <c r="AR49" s="58"/>
    </row>
    <row r="50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5"/>
    </row>
    <row r="51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5"/>
    </row>
    <row r="5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5"/>
    </row>
    <row r="53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5"/>
    </row>
    <row r="54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5"/>
    </row>
    <row r="55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5"/>
    </row>
    <row r="56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5"/>
    </row>
    <row r="57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5"/>
    </row>
    <row r="58"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5"/>
    </row>
    <row r="59">
      <c r="B59" s="16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5"/>
    </row>
    <row r="60" s="2" customFormat="1">
      <c r="A60" s="33"/>
      <c r="B60" s="34"/>
      <c r="C60" s="35"/>
      <c r="D60" s="59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48</v>
      </c>
      <c r="AI60" s="37"/>
      <c r="AJ60" s="37"/>
      <c r="AK60" s="37"/>
      <c r="AL60" s="37"/>
      <c r="AM60" s="59" t="s">
        <v>49</v>
      </c>
      <c r="AN60" s="37"/>
      <c r="AO60" s="37"/>
      <c r="AP60" s="35"/>
      <c r="AQ60" s="35"/>
      <c r="AR60" s="39"/>
      <c r="BE60" s="33"/>
    </row>
    <row r="61"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5"/>
    </row>
    <row r="62"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5"/>
    </row>
    <row r="63"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5"/>
    </row>
    <row r="64" s="2" customFormat="1">
      <c r="A64" s="33"/>
      <c r="B64" s="34"/>
      <c r="C64" s="35"/>
      <c r="D64" s="56" t="s">
        <v>50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6" t="s">
        <v>51</v>
      </c>
      <c r="AI64" s="60"/>
      <c r="AJ64" s="60"/>
      <c r="AK64" s="60"/>
      <c r="AL64" s="60"/>
      <c r="AM64" s="60"/>
      <c r="AN64" s="60"/>
      <c r="AO64" s="60"/>
      <c r="AP64" s="35"/>
      <c r="AQ64" s="35"/>
      <c r="AR64" s="39"/>
      <c r="BE64" s="33"/>
    </row>
    <row r="65"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5"/>
    </row>
    <row r="66"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5"/>
    </row>
    <row r="67"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5"/>
    </row>
    <row r="68"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5"/>
    </row>
    <row r="69"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5"/>
    </row>
    <row r="70"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5"/>
    </row>
    <row r="71"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5"/>
    </row>
    <row r="72"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5"/>
    </row>
    <row r="73"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5"/>
    </row>
    <row r="74"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5"/>
    </row>
    <row r="75" s="2" customFormat="1">
      <c r="A75" s="33"/>
      <c r="B75" s="34"/>
      <c r="C75" s="35"/>
      <c r="D75" s="59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48</v>
      </c>
      <c r="AI75" s="37"/>
      <c r="AJ75" s="37"/>
      <c r="AK75" s="37"/>
      <c r="AL75" s="37"/>
      <c r="AM75" s="59" t="s">
        <v>49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9"/>
      <c r="BE77" s="33"/>
    </row>
    <row r="81" s="2" customFormat="1" ht="6.96" customHeight="1">
      <c r="A81" s="33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9"/>
      <c r="BE81" s="33"/>
    </row>
    <row r="82" s="2" customFormat="1" ht="24.96" customHeight="1">
      <c r="A82" s="33"/>
      <c r="B82" s="34"/>
      <c r="C82" s="18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5"/>
      <c r="C84" s="27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65423030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  <c r="BE84" s="4"/>
    </row>
    <row r="85" s="5" customFormat="1" ht="36.96" customHeight="1">
      <c r="A85" s="5"/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Servis a kontrola klimatizačních a vzduchotechnických jednotek u OŘ Plzeň 2023 - 2025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27" t="s">
        <v>20</v>
      </c>
      <c r="D87" s="35"/>
      <c r="E87" s="35"/>
      <c r="F87" s="35"/>
      <c r="G87" s="35"/>
      <c r="H87" s="35"/>
      <c r="I87" s="35"/>
      <c r="J87" s="35"/>
      <c r="K87" s="35"/>
      <c r="L87" s="73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7" t="s">
        <v>22</v>
      </c>
      <c r="AJ87" s="35"/>
      <c r="AK87" s="35"/>
      <c r="AL87" s="35"/>
      <c r="AM87" s="74" t="str">
        <f>IF(AN8= "","",AN8)</f>
        <v>8. 3. 2023</v>
      </c>
      <c r="AN87" s="74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15.15" customHeight="1">
      <c r="A89" s="33"/>
      <c r="B89" s="34"/>
      <c r="C89" s="27" t="s">
        <v>24</v>
      </c>
      <c r="D89" s="35"/>
      <c r="E89" s="35"/>
      <c r="F89" s="35"/>
      <c r="G89" s="35"/>
      <c r="H89" s="35"/>
      <c r="I89" s="35"/>
      <c r="J89" s="35"/>
      <c r="K89" s="35"/>
      <c r="L89" s="66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7" t="s">
        <v>29</v>
      </c>
      <c r="AJ89" s="35"/>
      <c r="AK89" s="35"/>
      <c r="AL89" s="35"/>
      <c r="AM89" s="75" t="str">
        <f>IF(E17="","",E17)</f>
        <v xml:space="preserve"> </v>
      </c>
      <c r="AN89" s="66"/>
      <c r="AO89" s="66"/>
      <c r="AP89" s="66"/>
      <c r="AQ89" s="35"/>
      <c r="AR89" s="39"/>
      <c r="AS89" s="76" t="s">
        <v>53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  <c r="BE89" s="33"/>
    </row>
    <row r="90" s="2" customFormat="1" ht="15.15" customHeight="1">
      <c r="A90" s="33"/>
      <c r="B90" s="34"/>
      <c r="C90" s="27" t="s">
        <v>27</v>
      </c>
      <c r="D90" s="35"/>
      <c r="E90" s="35"/>
      <c r="F90" s="35"/>
      <c r="G90" s="35"/>
      <c r="H90" s="35"/>
      <c r="I90" s="35"/>
      <c r="J90" s="35"/>
      <c r="K90" s="35"/>
      <c r="L90" s="66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7" t="s">
        <v>31</v>
      </c>
      <c r="AJ90" s="35"/>
      <c r="AK90" s="35"/>
      <c r="AL90" s="35"/>
      <c r="AM90" s="75" t="str">
        <f>IF(E20="","",E20)</f>
        <v xml:space="preserve"> </v>
      </c>
      <c r="AN90" s="66"/>
      <c r="AO90" s="66"/>
      <c r="AP90" s="66"/>
      <c r="AQ90" s="35"/>
      <c r="AR90" s="39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  <c r="BE91" s="33"/>
    </row>
    <row r="92" s="2" customFormat="1" ht="29.28" customHeight="1">
      <c r="A92" s="33"/>
      <c r="B92" s="34"/>
      <c r="C92" s="88" t="s">
        <v>54</v>
      </c>
      <c r="D92" s="89"/>
      <c r="E92" s="89"/>
      <c r="F92" s="89"/>
      <c r="G92" s="89"/>
      <c r="H92" s="90"/>
      <c r="I92" s="91" t="s">
        <v>55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56</v>
      </c>
      <c r="AH92" s="89"/>
      <c r="AI92" s="89"/>
      <c r="AJ92" s="89"/>
      <c r="AK92" s="89"/>
      <c r="AL92" s="89"/>
      <c r="AM92" s="89"/>
      <c r="AN92" s="91" t="s">
        <v>57</v>
      </c>
      <c r="AO92" s="89"/>
      <c r="AP92" s="93"/>
      <c r="AQ92" s="94" t="s">
        <v>58</v>
      </c>
      <c r="AR92" s="39"/>
      <c r="AS92" s="95" t="s">
        <v>59</v>
      </c>
      <c r="AT92" s="96" t="s">
        <v>60</v>
      </c>
      <c r="AU92" s="96" t="s">
        <v>61</v>
      </c>
      <c r="AV92" s="96" t="s">
        <v>62</v>
      </c>
      <c r="AW92" s="96" t="s">
        <v>63</v>
      </c>
      <c r="AX92" s="96" t="s">
        <v>64</v>
      </c>
      <c r="AY92" s="96" t="s">
        <v>65</v>
      </c>
      <c r="AZ92" s="96" t="s">
        <v>66</v>
      </c>
      <c r="BA92" s="96" t="s">
        <v>67</v>
      </c>
      <c r="BB92" s="96" t="s">
        <v>68</v>
      </c>
      <c r="BC92" s="96" t="s">
        <v>69</v>
      </c>
      <c r="BD92" s="97" t="s">
        <v>70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  <c r="BE93" s="33"/>
    </row>
    <row r="94" s="6" customFormat="1" ht="32.4" customHeight="1">
      <c r="A94" s="6"/>
      <c r="B94" s="101"/>
      <c r="C94" s="102" t="s">
        <v>71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ROUND(AG95,2)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ROUND(AS95,2)</f>
        <v>0</v>
      </c>
      <c r="AT94" s="109">
        <f>ROUND(SUM(AV94:AW94),2)</f>
        <v>0</v>
      </c>
      <c r="AU94" s="110">
        <f>ROUND(AU95,5)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ROUND(AZ95,2)</f>
        <v>0</v>
      </c>
      <c r="BA94" s="109">
        <f>ROUND(BA95,2)</f>
        <v>0</v>
      </c>
      <c r="BB94" s="109">
        <f>ROUND(BB95,2)</f>
        <v>0</v>
      </c>
      <c r="BC94" s="109">
        <f>ROUND(BC95,2)</f>
        <v>0</v>
      </c>
      <c r="BD94" s="111">
        <f>ROUND(BD95,2)</f>
        <v>0</v>
      </c>
      <c r="BE94" s="6"/>
      <c r="BS94" s="112" t="s">
        <v>72</v>
      </c>
      <c r="BT94" s="112" t="s">
        <v>73</v>
      </c>
      <c r="BU94" s="113" t="s">
        <v>74</v>
      </c>
      <c r="BV94" s="112" t="s">
        <v>75</v>
      </c>
      <c r="BW94" s="112" t="s">
        <v>5</v>
      </c>
      <c r="BX94" s="112" t="s">
        <v>76</v>
      </c>
      <c r="CL94" s="112" t="s">
        <v>1</v>
      </c>
    </row>
    <row r="95" s="7" customFormat="1" ht="37.5" customHeight="1">
      <c r="A95" s="114" t="s">
        <v>77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78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'65423030 - Servis a kontr...'!J30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79</v>
      </c>
      <c r="AR95" s="121"/>
      <c r="AS95" s="122">
        <v>0</v>
      </c>
      <c r="AT95" s="123">
        <f>ROUND(SUM(AV95:AW95),2)</f>
        <v>0</v>
      </c>
      <c r="AU95" s="124">
        <f>'65423030 - Servis a kontr...'!P116</f>
        <v>0</v>
      </c>
      <c r="AV95" s="123">
        <f>'65423030 - Servis a kontr...'!J33</f>
        <v>0</v>
      </c>
      <c r="AW95" s="123">
        <f>'65423030 - Servis a kontr...'!J34</f>
        <v>0</v>
      </c>
      <c r="AX95" s="123">
        <f>'65423030 - Servis a kontr...'!J35</f>
        <v>0</v>
      </c>
      <c r="AY95" s="123">
        <f>'65423030 - Servis a kontr...'!J36</f>
        <v>0</v>
      </c>
      <c r="AZ95" s="123">
        <f>'65423030 - Servis a kontr...'!F33</f>
        <v>0</v>
      </c>
      <c r="BA95" s="123">
        <f>'65423030 - Servis a kontr...'!F34</f>
        <v>0</v>
      </c>
      <c r="BB95" s="123">
        <f>'65423030 - Servis a kontr...'!F35</f>
        <v>0</v>
      </c>
      <c r="BC95" s="123">
        <f>'65423030 - Servis a kontr...'!F36</f>
        <v>0</v>
      </c>
      <c r="BD95" s="125">
        <f>'65423030 - Servis a kontr...'!F37</f>
        <v>0</v>
      </c>
      <c r="BE95" s="7"/>
      <c r="BT95" s="126" t="s">
        <v>80</v>
      </c>
      <c r="BV95" s="126" t="s">
        <v>75</v>
      </c>
      <c r="BW95" s="126" t="s">
        <v>81</v>
      </c>
      <c r="BX95" s="126" t="s">
        <v>5</v>
      </c>
      <c r="CL95" s="126" t="s">
        <v>1</v>
      </c>
      <c r="CM95" s="126" t="s">
        <v>82</v>
      </c>
    </row>
    <row r="96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="2" customFormat="1" ht="6.96" customHeight="1">
      <c r="A97" s="33"/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39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sheet="1" formatColumns="0" formatRows="0" objects="1" scenarios="1" spinCount="100000" saltValue="jUvuXH7y0IHuq0TFECoexVGI3hJ3nUW7ocQgxeMPEjRkctzTj+hf4U5LfVF3Lg5TN5iTAb63EHXatB6DOpCDzw==" hashValue="3K6HWZMrCl/HNiLZ4piU+TiLAN5Zsdbk5iYmLU7lrjsd7ikTGAPtonkAD2WZPiCEBgtykIAsq5mNbiIs6+26M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3030 - Servis a kon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2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5"/>
      <c r="AT3" s="12" t="s">
        <v>82</v>
      </c>
    </row>
    <row r="4" s="1" customFormat="1" ht="24.96" customHeight="1">
      <c r="B4" s="15"/>
      <c r="D4" s="129" t="s">
        <v>83</v>
      </c>
      <c r="L4" s="15"/>
      <c r="M4" s="130" t="s">
        <v>10</v>
      </c>
      <c r="AT4" s="12" t="s">
        <v>4</v>
      </c>
    </row>
    <row r="5" s="1" customFormat="1" ht="6.96" customHeight="1">
      <c r="B5" s="15"/>
      <c r="L5" s="15"/>
    </row>
    <row r="6" s="1" customFormat="1" ht="12" customHeight="1">
      <c r="B6" s="15"/>
      <c r="D6" s="131" t="s">
        <v>16</v>
      </c>
      <c r="L6" s="15"/>
    </row>
    <row r="7" s="1" customFormat="1" ht="26.25" customHeight="1">
      <c r="B7" s="15"/>
      <c r="E7" s="132" t="str">
        <f>'Rekapitulace stavby'!K6</f>
        <v>Servis a kontrola klimatizačních a vzduchotechnických jednotek u OŘ Plzeň 2023 - 2025</v>
      </c>
      <c r="F7" s="131"/>
      <c r="G7" s="131"/>
      <c r="H7" s="131"/>
      <c r="L7" s="15"/>
    </row>
    <row r="8" s="2" customFormat="1" ht="12" customHeight="1">
      <c r="A8" s="33"/>
      <c r="B8" s="39"/>
      <c r="C8" s="33"/>
      <c r="D8" s="131" t="s">
        <v>84</v>
      </c>
      <c r="E8" s="33"/>
      <c r="F8" s="33"/>
      <c r="G8" s="33"/>
      <c r="H8" s="33"/>
      <c r="I8" s="33"/>
      <c r="J8" s="33"/>
      <c r="K8" s="33"/>
      <c r="L8" s="5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30" customHeight="1">
      <c r="A9" s="33"/>
      <c r="B9" s="39"/>
      <c r="C9" s="33"/>
      <c r="D9" s="33"/>
      <c r="E9" s="133" t="s">
        <v>85</v>
      </c>
      <c r="F9" s="33"/>
      <c r="G9" s="33"/>
      <c r="H9" s="33"/>
      <c r="I9" s="33"/>
      <c r="J9" s="33"/>
      <c r="K9" s="33"/>
      <c r="L9" s="5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1" t="s">
        <v>18</v>
      </c>
      <c r="E11" s="33"/>
      <c r="F11" s="134" t="s">
        <v>1</v>
      </c>
      <c r="G11" s="33"/>
      <c r="H11" s="33"/>
      <c r="I11" s="131" t="s">
        <v>19</v>
      </c>
      <c r="J11" s="134" t="s">
        <v>1</v>
      </c>
      <c r="K11" s="33"/>
      <c r="L11" s="5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1" t="s">
        <v>20</v>
      </c>
      <c r="E12" s="33"/>
      <c r="F12" s="134" t="s">
        <v>21</v>
      </c>
      <c r="G12" s="33"/>
      <c r="H12" s="33"/>
      <c r="I12" s="131" t="s">
        <v>22</v>
      </c>
      <c r="J12" s="135" t="str">
        <f>'Rekapitulace stavby'!AN8</f>
        <v>8. 3. 2023</v>
      </c>
      <c r="K12" s="33"/>
      <c r="L12" s="5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1" t="s">
        <v>24</v>
      </c>
      <c r="E14" s="33"/>
      <c r="F14" s="33"/>
      <c r="G14" s="33"/>
      <c r="H14" s="33"/>
      <c r="I14" s="131" t="s">
        <v>25</v>
      </c>
      <c r="J14" s="134" t="str">
        <f>IF('Rekapitulace stavby'!AN10="","",'Rekapitulace stavby'!AN10)</f>
        <v/>
      </c>
      <c r="K14" s="33"/>
      <c r="L14" s="5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34" t="str">
        <f>IF('Rekapitulace stavby'!E11="","",'Rekapitulace stavby'!E11)</f>
        <v xml:space="preserve"> </v>
      </c>
      <c r="F15" s="33"/>
      <c r="G15" s="33"/>
      <c r="H15" s="33"/>
      <c r="I15" s="131" t="s">
        <v>26</v>
      </c>
      <c r="J15" s="134" t="str">
        <f>IF('Rekapitulace stavby'!AN11="","",'Rekapitulace stavby'!AN11)</f>
        <v/>
      </c>
      <c r="K15" s="33"/>
      <c r="L15" s="5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1" t="s">
        <v>27</v>
      </c>
      <c r="E17" s="33"/>
      <c r="F17" s="33"/>
      <c r="G17" s="33"/>
      <c r="H17" s="33"/>
      <c r="I17" s="131" t="s">
        <v>25</v>
      </c>
      <c r="J17" s="28" t="str">
        <f>'Rekapitulace stavby'!AN13</f>
        <v>Vyplň údaj</v>
      </c>
      <c r="K17" s="33"/>
      <c r="L17" s="5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28" t="str">
        <f>'Rekapitulace stavby'!E14</f>
        <v>Vyplň údaj</v>
      </c>
      <c r="F18" s="134"/>
      <c r="G18" s="134"/>
      <c r="H18" s="134"/>
      <c r="I18" s="131" t="s">
        <v>26</v>
      </c>
      <c r="J18" s="28" t="str">
        <f>'Rekapitulace stavby'!AN14</f>
        <v>Vyplň údaj</v>
      </c>
      <c r="K18" s="33"/>
      <c r="L18" s="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1" t="s">
        <v>29</v>
      </c>
      <c r="E20" s="33"/>
      <c r="F20" s="33"/>
      <c r="G20" s="33"/>
      <c r="H20" s="33"/>
      <c r="I20" s="131" t="s">
        <v>25</v>
      </c>
      <c r="J20" s="134" t="str">
        <f>IF('Rekapitulace stavby'!AN16="","",'Rekapitulace stavby'!AN16)</f>
        <v/>
      </c>
      <c r="K20" s="33"/>
      <c r="L20" s="5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34" t="str">
        <f>IF('Rekapitulace stavby'!E17="","",'Rekapitulace stavby'!E17)</f>
        <v xml:space="preserve"> </v>
      </c>
      <c r="F21" s="33"/>
      <c r="G21" s="33"/>
      <c r="H21" s="33"/>
      <c r="I21" s="131" t="s">
        <v>26</v>
      </c>
      <c r="J21" s="134" t="str">
        <f>IF('Rekapitulace stavby'!AN17="","",'Rekapitulace stavby'!AN17)</f>
        <v/>
      </c>
      <c r="K21" s="33"/>
      <c r="L21" s="5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1" t="s">
        <v>31</v>
      </c>
      <c r="E23" s="33"/>
      <c r="F23" s="33"/>
      <c r="G23" s="33"/>
      <c r="H23" s="33"/>
      <c r="I23" s="131" t="s">
        <v>25</v>
      </c>
      <c r="J23" s="134" t="str">
        <f>IF('Rekapitulace stavby'!AN19="","",'Rekapitulace stavby'!AN19)</f>
        <v/>
      </c>
      <c r="K23" s="33"/>
      <c r="L23" s="5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34" t="str">
        <f>IF('Rekapitulace stavby'!E20="","",'Rekapitulace stavby'!E20)</f>
        <v xml:space="preserve"> </v>
      </c>
      <c r="F24" s="33"/>
      <c r="G24" s="33"/>
      <c r="H24" s="33"/>
      <c r="I24" s="131" t="s">
        <v>26</v>
      </c>
      <c r="J24" s="134" t="str">
        <f>IF('Rekapitulace stavby'!AN20="","",'Rekapitulace stavby'!AN20)</f>
        <v/>
      </c>
      <c r="K24" s="33"/>
      <c r="L24" s="5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1" t="s">
        <v>32</v>
      </c>
      <c r="E26" s="33"/>
      <c r="F26" s="33"/>
      <c r="G26" s="33"/>
      <c r="H26" s="33"/>
      <c r="I26" s="33"/>
      <c r="J26" s="33"/>
      <c r="K26" s="33"/>
      <c r="L26" s="5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36"/>
      <c r="B27" s="137"/>
      <c r="C27" s="136"/>
      <c r="D27" s="136"/>
      <c r="E27" s="138" t="s">
        <v>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0"/>
      <c r="E29" s="140"/>
      <c r="F29" s="140"/>
      <c r="G29" s="140"/>
      <c r="H29" s="140"/>
      <c r="I29" s="140"/>
      <c r="J29" s="140"/>
      <c r="K29" s="140"/>
      <c r="L29" s="5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1" t="s">
        <v>33</v>
      </c>
      <c r="E30" s="33"/>
      <c r="F30" s="33"/>
      <c r="G30" s="33"/>
      <c r="H30" s="33"/>
      <c r="I30" s="33"/>
      <c r="J30" s="142">
        <f>ROUND(J116, 2)</f>
        <v>0</v>
      </c>
      <c r="K30" s="33"/>
      <c r="L30" s="5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0"/>
      <c r="E31" s="140"/>
      <c r="F31" s="140"/>
      <c r="G31" s="140"/>
      <c r="H31" s="140"/>
      <c r="I31" s="140"/>
      <c r="J31" s="140"/>
      <c r="K31" s="140"/>
      <c r="L31" s="5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3" t="s">
        <v>35</v>
      </c>
      <c r="G32" s="33"/>
      <c r="H32" s="33"/>
      <c r="I32" s="143" t="s">
        <v>34</v>
      </c>
      <c r="J32" s="143" t="s">
        <v>36</v>
      </c>
      <c r="K32" s="33"/>
      <c r="L32" s="5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4" t="s">
        <v>37</v>
      </c>
      <c r="E33" s="131" t="s">
        <v>38</v>
      </c>
      <c r="F33" s="145">
        <f>ROUND((SUM(BE116:BE136)),  2)</f>
        <v>0</v>
      </c>
      <c r="G33" s="33"/>
      <c r="H33" s="33"/>
      <c r="I33" s="146">
        <v>0.20999999999999999</v>
      </c>
      <c r="J33" s="145">
        <f>ROUND(((SUM(BE116:BE136))*I33),  2)</f>
        <v>0</v>
      </c>
      <c r="K33" s="33"/>
      <c r="L33" s="5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1" t="s">
        <v>39</v>
      </c>
      <c r="F34" s="145">
        <f>ROUND((SUM(BF116:BF136)),  2)</f>
        <v>0</v>
      </c>
      <c r="G34" s="33"/>
      <c r="H34" s="33"/>
      <c r="I34" s="146">
        <v>0.14999999999999999</v>
      </c>
      <c r="J34" s="145">
        <f>ROUND(((SUM(BF116:BF136))*I34),  2)</f>
        <v>0</v>
      </c>
      <c r="K34" s="33"/>
      <c r="L34" s="5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1" t="s">
        <v>40</v>
      </c>
      <c r="F35" s="145">
        <f>ROUND((SUM(BG116:BG136)),  2)</f>
        <v>0</v>
      </c>
      <c r="G35" s="33"/>
      <c r="H35" s="33"/>
      <c r="I35" s="146">
        <v>0.20999999999999999</v>
      </c>
      <c r="J35" s="145">
        <f>0</f>
        <v>0</v>
      </c>
      <c r="K35" s="33"/>
      <c r="L35" s="5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1" t="s">
        <v>41</v>
      </c>
      <c r="F36" s="145">
        <f>ROUND((SUM(BH116:BH136)),  2)</f>
        <v>0</v>
      </c>
      <c r="G36" s="33"/>
      <c r="H36" s="33"/>
      <c r="I36" s="146">
        <v>0.14999999999999999</v>
      </c>
      <c r="J36" s="145">
        <f>0</f>
        <v>0</v>
      </c>
      <c r="K36" s="33"/>
      <c r="L36" s="5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1" t="s">
        <v>42</v>
      </c>
      <c r="F37" s="145">
        <f>ROUND((SUM(BI116:BI136)),  2)</f>
        <v>0</v>
      </c>
      <c r="G37" s="33"/>
      <c r="H37" s="33"/>
      <c r="I37" s="146">
        <v>0</v>
      </c>
      <c r="J37" s="145">
        <f>0</f>
        <v>0</v>
      </c>
      <c r="K37" s="33"/>
      <c r="L37" s="5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47"/>
      <c r="D39" s="148" t="s">
        <v>43</v>
      </c>
      <c r="E39" s="149"/>
      <c r="F39" s="149"/>
      <c r="G39" s="150" t="s">
        <v>44</v>
      </c>
      <c r="H39" s="151" t="s">
        <v>45</v>
      </c>
      <c r="I39" s="149"/>
      <c r="J39" s="152">
        <f>SUM(J30:J37)</f>
        <v>0</v>
      </c>
      <c r="K39" s="153"/>
      <c r="L39" s="5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1" customFormat="1" ht="14.4" customHeight="1">
      <c r="B41" s="15"/>
      <c r="L41" s="15"/>
    </row>
    <row r="42" s="1" customFormat="1" ht="14.4" customHeight="1">
      <c r="B42" s="15"/>
      <c r="L42" s="15"/>
    </row>
    <row r="43" s="1" customFormat="1" ht="14.4" customHeight="1">
      <c r="B43" s="15"/>
      <c r="L43" s="15"/>
    </row>
    <row r="44" s="1" customFormat="1" ht="14.4" customHeight="1">
      <c r="B44" s="15"/>
      <c r="L44" s="15"/>
    </row>
    <row r="45" s="1" customFormat="1" ht="14.4" customHeight="1">
      <c r="B45" s="15"/>
      <c r="L45" s="15"/>
    </row>
    <row r="46" s="1" customFormat="1" ht="14.4" customHeight="1">
      <c r="B46" s="15"/>
      <c r="L46" s="15"/>
    </row>
    <row r="47" s="1" customFormat="1" ht="14.4" customHeight="1">
      <c r="B47" s="15"/>
      <c r="L47" s="15"/>
    </row>
    <row r="48" s="1" customFormat="1" ht="14.4" customHeight="1">
      <c r="B48" s="15"/>
      <c r="L48" s="15"/>
    </row>
    <row r="49" s="1" customFormat="1" ht="14.4" customHeight="1">
      <c r="B49" s="15"/>
      <c r="L49" s="15"/>
    </row>
    <row r="50" s="2" customFormat="1" ht="14.4" customHeight="1">
      <c r="B50" s="58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58"/>
    </row>
    <row r="51">
      <c r="B51" s="15"/>
      <c r="L51" s="15"/>
    </row>
    <row r="52">
      <c r="B52" s="15"/>
      <c r="L52" s="15"/>
    </row>
    <row r="53">
      <c r="B53" s="15"/>
      <c r="L53" s="15"/>
    </row>
    <row r="54">
      <c r="B54" s="15"/>
      <c r="L54" s="15"/>
    </row>
    <row r="55">
      <c r="B55" s="15"/>
      <c r="L55" s="15"/>
    </row>
    <row r="56">
      <c r="B56" s="15"/>
      <c r="L56" s="15"/>
    </row>
    <row r="57">
      <c r="B57" s="15"/>
      <c r="L57" s="15"/>
    </row>
    <row r="58">
      <c r="B58" s="15"/>
      <c r="L58" s="15"/>
    </row>
    <row r="59">
      <c r="B59" s="15"/>
      <c r="L59" s="15"/>
    </row>
    <row r="60">
      <c r="B60" s="15"/>
      <c r="L60" s="15"/>
    </row>
    <row r="61" s="2" customFormat="1">
      <c r="A61" s="33"/>
      <c r="B61" s="39"/>
      <c r="C61" s="33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5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>
      <c r="B62" s="15"/>
      <c r="L62" s="15"/>
    </row>
    <row r="63">
      <c r="B63" s="15"/>
      <c r="L63" s="15"/>
    </row>
    <row r="64">
      <c r="B64" s="15"/>
      <c r="L64" s="15"/>
    </row>
    <row r="65" s="2" customFormat="1">
      <c r="A65" s="33"/>
      <c r="B65" s="39"/>
      <c r="C65" s="33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5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>
      <c r="B66" s="15"/>
      <c r="L66" s="15"/>
    </row>
    <row r="67">
      <c r="B67" s="15"/>
      <c r="L67" s="15"/>
    </row>
    <row r="68">
      <c r="B68" s="15"/>
      <c r="L68" s="15"/>
    </row>
    <row r="69">
      <c r="B69" s="15"/>
      <c r="L69" s="15"/>
    </row>
    <row r="70">
      <c r="B70" s="15"/>
      <c r="L70" s="15"/>
    </row>
    <row r="71">
      <c r="B71" s="15"/>
      <c r="L71" s="15"/>
    </row>
    <row r="72">
      <c r="B72" s="15"/>
      <c r="L72" s="15"/>
    </row>
    <row r="73">
      <c r="B73" s="15"/>
      <c r="L73" s="15"/>
    </row>
    <row r="74">
      <c r="B74" s="15"/>
      <c r="L74" s="15"/>
    </row>
    <row r="75">
      <c r="B75" s="15"/>
      <c r="L75" s="15"/>
    </row>
    <row r="76" s="2" customFormat="1">
      <c r="A76" s="33"/>
      <c r="B76" s="39"/>
      <c r="C76" s="33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5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4.4" customHeight="1">
      <c r="A77" s="33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5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5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18" t="s">
        <v>86</v>
      </c>
      <c r="D82" s="35"/>
      <c r="E82" s="35"/>
      <c r="F82" s="35"/>
      <c r="G82" s="35"/>
      <c r="H82" s="35"/>
      <c r="I82" s="35"/>
      <c r="J82" s="35"/>
      <c r="K82" s="35"/>
      <c r="L82" s="5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27" t="s">
        <v>16</v>
      </c>
      <c r="D84" s="35"/>
      <c r="E84" s="35"/>
      <c r="F84" s="35"/>
      <c r="G84" s="35"/>
      <c r="H84" s="35"/>
      <c r="I84" s="35"/>
      <c r="J84" s="35"/>
      <c r="K84" s="35"/>
      <c r="L84" s="5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6.25" customHeight="1">
      <c r="A85" s="33"/>
      <c r="B85" s="34"/>
      <c r="C85" s="35"/>
      <c r="D85" s="35"/>
      <c r="E85" s="165" t="str">
        <f>E7</f>
        <v>Servis a kontrola klimatizačních a vzduchotechnických jednotek u OŘ Plzeň 2023 - 2025</v>
      </c>
      <c r="F85" s="27"/>
      <c r="G85" s="27"/>
      <c r="H85" s="27"/>
      <c r="I85" s="35"/>
      <c r="J85" s="35"/>
      <c r="K85" s="35"/>
      <c r="L85" s="5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27" t="s">
        <v>84</v>
      </c>
      <c r="D86" s="35"/>
      <c r="E86" s="35"/>
      <c r="F86" s="35"/>
      <c r="G86" s="35"/>
      <c r="H86" s="35"/>
      <c r="I86" s="35"/>
      <c r="J86" s="35"/>
      <c r="K86" s="35"/>
      <c r="L86" s="5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30" customHeight="1">
      <c r="A87" s="33"/>
      <c r="B87" s="34"/>
      <c r="C87" s="35"/>
      <c r="D87" s="35"/>
      <c r="E87" s="71" t="str">
        <f>E9</f>
        <v>65423030 - Servis a kontrola klimatizačních a vzduchotechnických jednotek u OŘ Plzeň 2023 - 2027</v>
      </c>
      <c r="F87" s="35"/>
      <c r="G87" s="35"/>
      <c r="H87" s="35"/>
      <c r="I87" s="35"/>
      <c r="J87" s="35"/>
      <c r="K87" s="35"/>
      <c r="L87" s="5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8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27" t="s">
        <v>20</v>
      </c>
      <c r="D89" s="35"/>
      <c r="E89" s="35"/>
      <c r="F89" s="22" t="str">
        <f>F12</f>
        <v xml:space="preserve"> </v>
      </c>
      <c r="G89" s="35"/>
      <c r="H89" s="35"/>
      <c r="I89" s="27" t="s">
        <v>22</v>
      </c>
      <c r="J89" s="74" t="str">
        <f>IF(J12="","",J12)</f>
        <v>8. 3. 2023</v>
      </c>
      <c r="K89" s="35"/>
      <c r="L89" s="58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8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5.15" customHeight="1">
      <c r="A91" s="33"/>
      <c r="B91" s="34"/>
      <c r="C91" s="27" t="s">
        <v>24</v>
      </c>
      <c r="D91" s="35"/>
      <c r="E91" s="35"/>
      <c r="F91" s="22" t="str">
        <f>E15</f>
        <v xml:space="preserve"> </v>
      </c>
      <c r="G91" s="35"/>
      <c r="H91" s="35"/>
      <c r="I91" s="27" t="s">
        <v>29</v>
      </c>
      <c r="J91" s="31" t="str">
        <f>E21</f>
        <v xml:space="preserve"> </v>
      </c>
      <c r="K91" s="35"/>
      <c r="L91" s="58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27" t="s">
        <v>27</v>
      </c>
      <c r="D92" s="35"/>
      <c r="E92" s="35"/>
      <c r="F92" s="22" t="str">
        <f>IF(E18="","",E18)</f>
        <v>Vyplň údaj</v>
      </c>
      <c r="G92" s="35"/>
      <c r="H92" s="35"/>
      <c r="I92" s="27" t="s">
        <v>31</v>
      </c>
      <c r="J92" s="31" t="str">
        <f>E24</f>
        <v xml:space="preserve"> </v>
      </c>
      <c r="K92" s="35"/>
      <c r="L92" s="58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8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29.28" customHeight="1">
      <c r="A94" s="33"/>
      <c r="B94" s="34"/>
      <c r="C94" s="166" t="s">
        <v>87</v>
      </c>
      <c r="D94" s="167"/>
      <c r="E94" s="167"/>
      <c r="F94" s="167"/>
      <c r="G94" s="167"/>
      <c r="H94" s="167"/>
      <c r="I94" s="167"/>
      <c r="J94" s="168" t="s">
        <v>88</v>
      </c>
      <c r="K94" s="167"/>
      <c r="L94" s="58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8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2.8" customHeight="1">
      <c r="A96" s="33"/>
      <c r="B96" s="34"/>
      <c r="C96" s="169" t="s">
        <v>89</v>
      </c>
      <c r="D96" s="35"/>
      <c r="E96" s="35"/>
      <c r="F96" s="35"/>
      <c r="G96" s="35"/>
      <c r="H96" s="35"/>
      <c r="I96" s="35"/>
      <c r="J96" s="105">
        <f>J116</f>
        <v>0</v>
      </c>
      <c r="K96" s="35"/>
      <c r="L96" s="58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2" t="s">
        <v>90</v>
      </c>
    </row>
    <row r="97" s="2" customFormat="1" ht="21.84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8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6.96" customHeight="1">
      <c r="A98" s="33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58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102" s="2" customFormat="1" ht="6.96" customHeight="1">
      <c r="A102" s="33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="2" customFormat="1" ht="24.96" customHeight="1">
      <c r="A103" s="33"/>
      <c r="B103" s="34"/>
      <c r="C103" s="18" t="s">
        <v>91</v>
      </c>
      <c r="D103" s="35"/>
      <c r="E103" s="35"/>
      <c r="F103" s="35"/>
      <c r="G103" s="35"/>
      <c r="H103" s="35"/>
      <c r="I103" s="35"/>
      <c r="J103" s="35"/>
      <c r="K103" s="35"/>
      <c r="L103" s="58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6.96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8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12" customHeight="1">
      <c r="A105" s="33"/>
      <c r="B105" s="34"/>
      <c r="C105" s="27" t="s">
        <v>16</v>
      </c>
      <c r="D105" s="35"/>
      <c r="E105" s="35"/>
      <c r="F105" s="35"/>
      <c r="G105" s="35"/>
      <c r="H105" s="35"/>
      <c r="I105" s="35"/>
      <c r="J105" s="35"/>
      <c r="K105" s="35"/>
      <c r="L105" s="58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26.25" customHeight="1">
      <c r="A106" s="33"/>
      <c r="B106" s="34"/>
      <c r="C106" s="35"/>
      <c r="D106" s="35"/>
      <c r="E106" s="165" t="str">
        <f>E7</f>
        <v>Servis a kontrola klimatizačních a vzduchotechnických jednotek u OŘ Plzeň 2023 - 2025</v>
      </c>
      <c r="F106" s="27"/>
      <c r="G106" s="27"/>
      <c r="H106" s="27"/>
      <c r="I106" s="35"/>
      <c r="J106" s="35"/>
      <c r="K106" s="35"/>
      <c r="L106" s="58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2" customHeight="1">
      <c r="A107" s="33"/>
      <c r="B107" s="34"/>
      <c r="C107" s="27" t="s">
        <v>84</v>
      </c>
      <c r="D107" s="35"/>
      <c r="E107" s="35"/>
      <c r="F107" s="35"/>
      <c r="G107" s="35"/>
      <c r="H107" s="35"/>
      <c r="I107" s="35"/>
      <c r="J107" s="35"/>
      <c r="K107" s="35"/>
      <c r="L107" s="58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30" customHeight="1">
      <c r="A108" s="33"/>
      <c r="B108" s="34"/>
      <c r="C108" s="35"/>
      <c r="D108" s="35"/>
      <c r="E108" s="71" t="str">
        <f>E9</f>
        <v>65423030 - Servis a kontrola klimatizačních a vzduchotechnických jednotek u OŘ Plzeň 2023 - 2027</v>
      </c>
      <c r="F108" s="35"/>
      <c r="G108" s="35"/>
      <c r="H108" s="35"/>
      <c r="I108" s="35"/>
      <c r="J108" s="35"/>
      <c r="K108" s="35"/>
      <c r="L108" s="58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8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7" t="s">
        <v>20</v>
      </c>
      <c r="D110" s="35"/>
      <c r="E110" s="35"/>
      <c r="F110" s="22" t="str">
        <f>F12</f>
        <v xml:space="preserve"> </v>
      </c>
      <c r="G110" s="35"/>
      <c r="H110" s="35"/>
      <c r="I110" s="27" t="s">
        <v>22</v>
      </c>
      <c r="J110" s="74" t="str">
        <f>IF(J12="","",J12)</f>
        <v>8. 3. 2023</v>
      </c>
      <c r="K110" s="35"/>
      <c r="L110" s="58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8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5.15" customHeight="1">
      <c r="A112" s="33"/>
      <c r="B112" s="34"/>
      <c r="C112" s="27" t="s">
        <v>24</v>
      </c>
      <c r="D112" s="35"/>
      <c r="E112" s="35"/>
      <c r="F112" s="22" t="str">
        <f>E15</f>
        <v xml:space="preserve"> </v>
      </c>
      <c r="G112" s="35"/>
      <c r="H112" s="35"/>
      <c r="I112" s="27" t="s">
        <v>29</v>
      </c>
      <c r="J112" s="31" t="str">
        <f>E21</f>
        <v xml:space="preserve"> </v>
      </c>
      <c r="K112" s="35"/>
      <c r="L112" s="58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7" t="s">
        <v>27</v>
      </c>
      <c r="D113" s="35"/>
      <c r="E113" s="35"/>
      <c r="F113" s="22" t="str">
        <f>IF(E18="","",E18)</f>
        <v>Vyplň údaj</v>
      </c>
      <c r="G113" s="35"/>
      <c r="H113" s="35"/>
      <c r="I113" s="27" t="s">
        <v>31</v>
      </c>
      <c r="J113" s="31" t="str">
        <f>E24</f>
        <v xml:space="preserve"> </v>
      </c>
      <c r="K113" s="35"/>
      <c r="L113" s="58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0.32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8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9" customFormat="1" ht="29.28" customHeight="1">
      <c r="A115" s="170"/>
      <c r="B115" s="171"/>
      <c r="C115" s="172" t="s">
        <v>92</v>
      </c>
      <c r="D115" s="173" t="s">
        <v>58</v>
      </c>
      <c r="E115" s="173" t="s">
        <v>54</v>
      </c>
      <c r="F115" s="173" t="s">
        <v>55</v>
      </c>
      <c r="G115" s="173" t="s">
        <v>93</v>
      </c>
      <c r="H115" s="173" t="s">
        <v>94</v>
      </c>
      <c r="I115" s="173" t="s">
        <v>95</v>
      </c>
      <c r="J115" s="174" t="s">
        <v>88</v>
      </c>
      <c r="K115" s="175" t="s">
        <v>96</v>
      </c>
      <c r="L115" s="176"/>
      <c r="M115" s="95" t="s">
        <v>1</v>
      </c>
      <c r="N115" s="96" t="s">
        <v>37</v>
      </c>
      <c r="O115" s="96" t="s">
        <v>97</v>
      </c>
      <c r="P115" s="96" t="s">
        <v>98</v>
      </c>
      <c r="Q115" s="96" t="s">
        <v>99</v>
      </c>
      <c r="R115" s="96" t="s">
        <v>100</v>
      </c>
      <c r="S115" s="96" t="s">
        <v>101</v>
      </c>
      <c r="T115" s="97" t="s">
        <v>102</v>
      </c>
      <c r="U115" s="170"/>
      <c r="V115" s="170"/>
      <c r="W115" s="170"/>
      <c r="X115" s="170"/>
      <c r="Y115" s="170"/>
      <c r="Z115" s="170"/>
      <c r="AA115" s="170"/>
      <c r="AB115" s="170"/>
      <c r="AC115" s="170"/>
      <c r="AD115" s="170"/>
      <c r="AE115" s="170"/>
    </row>
    <row r="116" s="2" customFormat="1" ht="22.8" customHeight="1">
      <c r="A116" s="33"/>
      <c r="B116" s="34"/>
      <c r="C116" s="102" t="s">
        <v>103</v>
      </c>
      <c r="D116" s="35"/>
      <c r="E116" s="35"/>
      <c r="F116" s="35"/>
      <c r="G116" s="35"/>
      <c r="H116" s="35"/>
      <c r="I116" s="35"/>
      <c r="J116" s="177">
        <f>BK116</f>
        <v>0</v>
      </c>
      <c r="K116" s="35"/>
      <c r="L116" s="39"/>
      <c r="M116" s="98"/>
      <c r="N116" s="178"/>
      <c r="O116" s="99"/>
      <c r="P116" s="179">
        <f>SUM(P117:P136)</f>
        <v>0</v>
      </c>
      <c r="Q116" s="99"/>
      <c r="R116" s="179">
        <f>SUM(R117:R136)</f>
        <v>0</v>
      </c>
      <c r="S116" s="99"/>
      <c r="T116" s="180">
        <f>SUM(T117:T136)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2" t="s">
        <v>72</v>
      </c>
      <c r="AU116" s="12" t="s">
        <v>90</v>
      </c>
      <c r="BK116" s="181">
        <f>SUM(BK117:BK136)</f>
        <v>0</v>
      </c>
    </row>
    <row r="117" s="2" customFormat="1" ht="21.75" customHeight="1">
      <c r="A117" s="33"/>
      <c r="B117" s="34"/>
      <c r="C117" s="182" t="s">
        <v>80</v>
      </c>
      <c r="D117" s="182" t="s">
        <v>104</v>
      </c>
      <c r="E117" s="183" t="s">
        <v>80</v>
      </c>
      <c r="F117" s="184" t="s">
        <v>105</v>
      </c>
      <c r="G117" s="185" t="s">
        <v>106</v>
      </c>
      <c r="H117" s="186">
        <v>728</v>
      </c>
      <c r="I117" s="187"/>
      <c r="J117" s="188">
        <f>ROUND(I117*H117,2)</f>
        <v>0</v>
      </c>
      <c r="K117" s="189"/>
      <c r="L117" s="39"/>
      <c r="M117" s="190" t="s">
        <v>1</v>
      </c>
      <c r="N117" s="191" t="s">
        <v>38</v>
      </c>
      <c r="O117" s="86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4" t="s">
        <v>107</v>
      </c>
      <c r="AT117" s="194" t="s">
        <v>104</v>
      </c>
      <c r="AU117" s="194" t="s">
        <v>73</v>
      </c>
      <c r="AY117" s="12" t="s">
        <v>108</v>
      </c>
      <c r="BE117" s="195">
        <f>IF(N117="základní",J117,0)</f>
        <v>0</v>
      </c>
      <c r="BF117" s="195">
        <f>IF(N117="snížená",J117,0)</f>
        <v>0</v>
      </c>
      <c r="BG117" s="195">
        <f>IF(N117="zákl. přenesená",J117,0)</f>
        <v>0</v>
      </c>
      <c r="BH117" s="195">
        <f>IF(N117="sníž. přenesená",J117,0)</f>
        <v>0</v>
      </c>
      <c r="BI117" s="195">
        <f>IF(N117="nulová",J117,0)</f>
        <v>0</v>
      </c>
      <c r="BJ117" s="12" t="s">
        <v>80</v>
      </c>
      <c r="BK117" s="195">
        <f>ROUND(I117*H117,2)</f>
        <v>0</v>
      </c>
      <c r="BL117" s="12" t="s">
        <v>107</v>
      </c>
      <c r="BM117" s="194" t="s">
        <v>82</v>
      </c>
    </row>
    <row r="118" s="2" customFormat="1">
      <c r="A118" s="33"/>
      <c r="B118" s="34"/>
      <c r="C118" s="35"/>
      <c r="D118" s="196" t="s">
        <v>109</v>
      </c>
      <c r="E118" s="35"/>
      <c r="F118" s="197" t="s">
        <v>105</v>
      </c>
      <c r="G118" s="35"/>
      <c r="H118" s="35"/>
      <c r="I118" s="198"/>
      <c r="J118" s="35"/>
      <c r="K118" s="35"/>
      <c r="L118" s="39"/>
      <c r="M118" s="199"/>
      <c r="N118" s="200"/>
      <c r="O118" s="86"/>
      <c r="P118" s="86"/>
      <c r="Q118" s="86"/>
      <c r="R118" s="86"/>
      <c r="S118" s="86"/>
      <c r="T118" s="87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2" t="s">
        <v>109</v>
      </c>
      <c r="AU118" s="12" t="s">
        <v>73</v>
      </c>
    </row>
    <row r="119" s="2" customFormat="1">
      <c r="A119" s="33"/>
      <c r="B119" s="34"/>
      <c r="C119" s="35"/>
      <c r="D119" s="196" t="s">
        <v>110</v>
      </c>
      <c r="E119" s="35"/>
      <c r="F119" s="201" t="s">
        <v>111</v>
      </c>
      <c r="G119" s="35"/>
      <c r="H119" s="35"/>
      <c r="I119" s="198"/>
      <c r="J119" s="35"/>
      <c r="K119" s="35"/>
      <c r="L119" s="39"/>
      <c r="M119" s="199"/>
      <c r="N119" s="200"/>
      <c r="O119" s="86"/>
      <c r="P119" s="86"/>
      <c r="Q119" s="86"/>
      <c r="R119" s="86"/>
      <c r="S119" s="86"/>
      <c r="T119" s="87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2" t="s">
        <v>110</v>
      </c>
      <c r="AU119" s="12" t="s">
        <v>73</v>
      </c>
    </row>
    <row r="120" s="10" customFormat="1">
      <c r="A120" s="10"/>
      <c r="B120" s="202"/>
      <c r="C120" s="203"/>
      <c r="D120" s="196" t="s">
        <v>112</v>
      </c>
      <c r="E120" s="204" t="s">
        <v>1</v>
      </c>
      <c r="F120" s="205" t="s">
        <v>113</v>
      </c>
      <c r="G120" s="203"/>
      <c r="H120" s="206">
        <v>364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2" t="s">
        <v>112</v>
      </c>
      <c r="AU120" s="212" t="s">
        <v>73</v>
      </c>
      <c r="AV120" s="10" t="s">
        <v>82</v>
      </c>
      <c r="AW120" s="10" t="s">
        <v>30</v>
      </c>
      <c r="AX120" s="10" t="s">
        <v>80</v>
      </c>
      <c r="AY120" s="212" t="s">
        <v>108</v>
      </c>
    </row>
    <row r="121" s="10" customFormat="1">
      <c r="A121" s="10"/>
      <c r="B121" s="202"/>
      <c r="C121" s="203"/>
      <c r="D121" s="196" t="s">
        <v>112</v>
      </c>
      <c r="E121" s="203"/>
      <c r="F121" s="205" t="s">
        <v>114</v>
      </c>
      <c r="G121" s="203"/>
      <c r="H121" s="206">
        <v>728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2" t="s">
        <v>112</v>
      </c>
      <c r="AU121" s="212" t="s">
        <v>73</v>
      </c>
      <c r="AV121" s="10" t="s">
        <v>82</v>
      </c>
      <c r="AW121" s="10" t="s">
        <v>4</v>
      </c>
      <c r="AX121" s="10" t="s">
        <v>80</v>
      </c>
      <c r="AY121" s="212" t="s">
        <v>108</v>
      </c>
    </row>
    <row r="122" s="2" customFormat="1" ht="16.5" customHeight="1">
      <c r="A122" s="33"/>
      <c r="B122" s="34"/>
      <c r="C122" s="182" t="s">
        <v>82</v>
      </c>
      <c r="D122" s="182" t="s">
        <v>104</v>
      </c>
      <c r="E122" s="183" t="s">
        <v>82</v>
      </c>
      <c r="F122" s="184" t="s">
        <v>115</v>
      </c>
      <c r="G122" s="185" t="s">
        <v>106</v>
      </c>
      <c r="H122" s="186">
        <v>966</v>
      </c>
      <c r="I122" s="187"/>
      <c r="J122" s="188">
        <f>ROUND(I122*H122,2)</f>
        <v>0</v>
      </c>
      <c r="K122" s="189"/>
      <c r="L122" s="39"/>
      <c r="M122" s="190" t="s">
        <v>1</v>
      </c>
      <c r="N122" s="191" t="s">
        <v>38</v>
      </c>
      <c r="O122" s="86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4" t="s">
        <v>107</v>
      </c>
      <c r="AT122" s="194" t="s">
        <v>104</v>
      </c>
      <c r="AU122" s="194" t="s">
        <v>73</v>
      </c>
      <c r="AY122" s="12" t="s">
        <v>108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2" t="s">
        <v>80</v>
      </c>
      <c r="BK122" s="195">
        <f>ROUND(I122*H122,2)</f>
        <v>0</v>
      </c>
      <c r="BL122" s="12" t="s">
        <v>107</v>
      </c>
      <c r="BM122" s="194" t="s">
        <v>116</v>
      </c>
    </row>
    <row r="123" s="2" customFormat="1">
      <c r="A123" s="33"/>
      <c r="B123" s="34"/>
      <c r="C123" s="35"/>
      <c r="D123" s="196" t="s">
        <v>109</v>
      </c>
      <c r="E123" s="35"/>
      <c r="F123" s="197" t="s">
        <v>115</v>
      </c>
      <c r="G123" s="35"/>
      <c r="H123" s="35"/>
      <c r="I123" s="198"/>
      <c r="J123" s="35"/>
      <c r="K123" s="35"/>
      <c r="L123" s="39"/>
      <c r="M123" s="199"/>
      <c r="N123" s="200"/>
      <c r="O123" s="86"/>
      <c r="P123" s="86"/>
      <c r="Q123" s="86"/>
      <c r="R123" s="86"/>
      <c r="S123" s="86"/>
      <c r="T123" s="87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2" t="s">
        <v>109</v>
      </c>
      <c r="AU123" s="12" t="s">
        <v>73</v>
      </c>
    </row>
    <row r="124" s="2" customFormat="1">
      <c r="A124" s="33"/>
      <c r="B124" s="34"/>
      <c r="C124" s="35"/>
      <c r="D124" s="196" t="s">
        <v>110</v>
      </c>
      <c r="E124" s="35"/>
      <c r="F124" s="201" t="s">
        <v>117</v>
      </c>
      <c r="G124" s="35"/>
      <c r="H124" s="35"/>
      <c r="I124" s="198"/>
      <c r="J124" s="35"/>
      <c r="K124" s="35"/>
      <c r="L124" s="39"/>
      <c r="M124" s="199"/>
      <c r="N124" s="200"/>
      <c r="O124" s="86"/>
      <c r="P124" s="86"/>
      <c r="Q124" s="86"/>
      <c r="R124" s="86"/>
      <c r="S124" s="86"/>
      <c r="T124" s="87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2" t="s">
        <v>110</v>
      </c>
      <c r="AU124" s="12" t="s">
        <v>73</v>
      </c>
    </row>
    <row r="125" s="10" customFormat="1">
      <c r="A125" s="10"/>
      <c r="B125" s="202"/>
      <c r="C125" s="203"/>
      <c r="D125" s="196" t="s">
        <v>112</v>
      </c>
      <c r="E125" s="204" t="s">
        <v>1</v>
      </c>
      <c r="F125" s="205" t="s">
        <v>118</v>
      </c>
      <c r="G125" s="203"/>
      <c r="H125" s="206">
        <v>483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2" t="s">
        <v>112</v>
      </c>
      <c r="AU125" s="212" t="s">
        <v>73</v>
      </c>
      <c r="AV125" s="10" t="s">
        <v>82</v>
      </c>
      <c r="AW125" s="10" t="s">
        <v>30</v>
      </c>
      <c r="AX125" s="10" t="s">
        <v>80</v>
      </c>
      <c r="AY125" s="212" t="s">
        <v>108</v>
      </c>
    </row>
    <row r="126" s="10" customFormat="1">
      <c r="A126" s="10"/>
      <c r="B126" s="202"/>
      <c r="C126" s="203"/>
      <c r="D126" s="196" t="s">
        <v>112</v>
      </c>
      <c r="E126" s="203"/>
      <c r="F126" s="205" t="s">
        <v>119</v>
      </c>
      <c r="G126" s="203"/>
      <c r="H126" s="206">
        <v>966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2" t="s">
        <v>112</v>
      </c>
      <c r="AU126" s="212" t="s">
        <v>73</v>
      </c>
      <c r="AV126" s="10" t="s">
        <v>82</v>
      </c>
      <c r="AW126" s="10" t="s">
        <v>4</v>
      </c>
      <c r="AX126" s="10" t="s">
        <v>80</v>
      </c>
      <c r="AY126" s="212" t="s">
        <v>108</v>
      </c>
    </row>
    <row r="127" s="2" customFormat="1" ht="16.5" customHeight="1">
      <c r="A127" s="33"/>
      <c r="B127" s="34"/>
      <c r="C127" s="182" t="s">
        <v>120</v>
      </c>
      <c r="D127" s="182" t="s">
        <v>104</v>
      </c>
      <c r="E127" s="183" t="s">
        <v>120</v>
      </c>
      <c r="F127" s="184" t="s">
        <v>121</v>
      </c>
      <c r="G127" s="185" t="s">
        <v>106</v>
      </c>
      <c r="H127" s="186">
        <v>116</v>
      </c>
      <c r="I127" s="187"/>
      <c r="J127" s="188">
        <f>ROUND(I127*H127,2)</f>
        <v>0</v>
      </c>
      <c r="K127" s="189"/>
      <c r="L127" s="39"/>
      <c r="M127" s="190" t="s">
        <v>1</v>
      </c>
      <c r="N127" s="191" t="s">
        <v>38</v>
      </c>
      <c r="O127" s="86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4" t="s">
        <v>107</v>
      </c>
      <c r="AT127" s="194" t="s">
        <v>104</v>
      </c>
      <c r="AU127" s="194" t="s">
        <v>73</v>
      </c>
      <c r="AY127" s="12" t="s">
        <v>108</v>
      </c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2" t="s">
        <v>80</v>
      </c>
      <c r="BK127" s="195">
        <f>ROUND(I127*H127,2)</f>
        <v>0</v>
      </c>
      <c r="BL127" s="12" t="s">
        <v>107</v>
      </c>
      <c r="BM127" s="194" t="s">
        <v>122</v>
      </c>
    </row>
    <row r="128" s="2" customFormat="1">
      <c r="A128" s="33"/>
      <c r="B128" s="34"/>
      <c r="C128" s="35"/>
      <c r="D128" s="196" t="s">
        <v>109</v>
      </c>
      <c r="E128" s="35"/>
      <c r="F128" s="197" t="s">
        <v>121</v>
      </c>
      <c r="G128" s="35"/>
      <c r="H128" s="35"/>
      <c r="I128" s="198"/>
      <c r="J128" s="35"/>
      <c r="K128" s="35"/>
      <c r="L128" s="39"/>
      <c r="M128" s="199"/>
      <c r="N128" s="200"/>
      <c r="O128" s="86"/>
      <c r="P128" s="86"/>
      <c r="Q128" s="86"/>
      <c r="R128" s="86"/>
      <c r="S128" s="86"/>
      <c r="T128" s="87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2" t="s">
        <v>109</v>
      </c>
      <c r="AU128" s="12" t="s">
        <v>73</v>
      </c>
    </row>
    <row r="129" s="2" customFormat="1">
      <c r="A129" s="33"/>
      <c r="B129" s="34"/>
      <c r="C129" s="35"/>
      <c r="D129" s="196" t="s">
        <v>110</v>
      </c>
      <c r="E129" s="35"/>
      <c r="F129" s="201" t="s">
        <v>123</v>
      </c>
      <c r="G129" s="35"/>
      <c r="H129" s="35"/>
      <c r="I129" s="198"/>
      <c r="J129" s="35"/>
      <c r="K129" s="35"/>
      <c r="L129" s="39"/>
      <c r="M129" s="199"/>
      <c r="N129" s="200"/>
      <c r="O129" s="86"/>
      <c r="P129" s="86"/>
      <c r="Q129" s="86"/>
      <c r="R129" s="86"/>
      <c r="S129" s="86"/>
      <c r="T129" s="87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2" t="s">
        <v>110</v>
      </c>
      <c r="AU129" s="12" t="s">
        <v>73</v>
      </c>
    </row>
    <row r="130" s="10" customFormat="1">
      <c r="A130" s="10"/>
      <c r="B130" s="202"/>
      <c r="C130" s="203"/>
      <c r="D130" s="196" t="s">
        <v>112</v>
      </c>
      <c r="E130" s="204" t="s">
        <v>1</v>
      </c>
      <c r="F130" s="205" t="s">
        <v>124</v>
      </c>
      <c r="G130" s="203"/>
      <c r="H130" s="206">
        <v>58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2" t="s">
        <v>112</v>
      </c>
      <c r="AU130" s="212" t="s">
        <v>73</v>
      </c>
      <c r="AV130" s="10" t="s">
        <v>82</v>
      </c>
      <c r="AW130" s="10" t="s">
        <v>30</v>
      </c>
      <c r="AX130" s="10" t="s">
        <v>80</v>
      </c>
      <c r="AY130" s="212" t="s">
        <v>108</v>
      </c>
    </row>
    <row r="131" s="10" customFormat="1">
      <c r="A131" s="10"/>
      <c r="B131" s="202"/>
      <c r="C131" s="203"/>
      <c r="D131" s="196" t="s">
        <v>112</v>
      </c>
      <c r="E131" s="203"/>
      <c r="F131" s="205" t="s">
        <v>125</v>
      </c>
      <c r="G131" s="203"/>
      <c r="H131" s="206">
        <v>116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2" t="s">
        <v>112</v>
      </c>
      <c r="AU131" s="212" t="s">
        <v>73</v>
      </c>
      <c r="AV131" s="10" t="s">
        <v>82</v>
      </c>
      <c r="AW131" s="10" t="s">
        <v>4</v>
      </c>
      <c r="AX131" s="10" t="s">
        <v>80</v>
      </c>
      <c r="AY131" s="212" t="s">
        <v>108</v>
      </c>
    </row>
    <row r="132" s="2" customFormat="1" ht="37.8" customHeight="1">
      <c r="A132" s="33"/>
      <c r="B132" s="34"/>
      <c r="C132" s="182" t="s">
        <v>107</v>
      </c>
      <c r="D132" s="182" t="s">
        <v>104</v>
      </c>
      <c r="E132" s="183" t="s">
        <v>107</v>
      </c>
      <c r="F132" s="184" t="s">
        <v>126</v>
      </c>
      <c r="G132" s="185" t="s">
        <v>127</v>
      </c>
      <c r="H132" s="186">
        <v>300</v>
      </c>
      <c r="I132" s="187"/>
      <c r="J132" s="188">
        <f>ROUND(I132*H132,2)</f>
        <v>0</v>
      </c>
      <c r="K132" s="189"/>
      <c r="L132" s="39"/>
      <c r="M132" s="190" t="s">
        <v>1</v>
      </c>
      <c r="N132" s="191" t="s">
        <v>38</v>
      </c>
      <c r="O132" s="86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4" t="s">
        <v>107</v>
      </c>
      <c r="AT132" s="194" t="s">
        <v>104</v>
      </c>
      <c r="AU132" s="194" t="s">
        <v>73</v>
      </c>
      <c r="AY132" s="12" t="s">
        <v>108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2" t="s">
        <v>80</v>
      </c>
      <c r="BK132" s="195">
        <f>ROUND(I132*H132,2)</f>
        <v>0</v>
      </c>
      <c r="BL132" s="12" t="s">
        <v>107</v>
      </c>
      <c r="BM132" s="194" t="s">
        <v>128</v>
      </c>
    </row>
    <row r="133" s="2" customFormat="1">
      <c r="A133" s="33"/>
      <c r="B133" s="34"/>
      <c r="C133" s="35"/>
      <c r="D133" s="196" t="s">
        <v>109</v>
      </c>
      <c r="E133" s="35"/>
      <c r="F133" s="197" t="s">
        <v>126</v>
      </c>
      <c r="G133" s="35"/>
      <c r="H133" s="35"/>
      <c r="I133" s="198"/>
      <c r="J133" s="35"/>
      <c r="K133" s="35"/>
      <c r="L133" s="39"/>
      <c r="M133" s="199"/>
      <c r="N133" s="200"/>
      <c r="O133" s="86"/>
      <c r="P133" s="86"/>
      <c r="Q133" s="86"/>
      <c r="R133" s="86"/>
      <c r="S133" s="86"/>
      <c r="T133" s="87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2" t="s">
        <v>109</v>
      </c>
      <c r="AU133" s="12" t="s">
        <v>73</v>
      </c>
    </row>
    <row r="134" s="2" customFormat="1">
      <c r="A134" s="33"/>
      <c r="B134" s="34"/>
      <c r="C134" s="35"/>
      <c r="D134" s="196" t="s">
        <v>110</v>
      </c>
      <c r="E134" s="35"/>
      <c r="F134" s="201" t="s">
        <v>129</v>
      </c>
      <c r="G134" s="35"/>
      <c r="H134" s="35"/>
      <c r="I134" s="198"/>
      <c r="J134" s="35"/>
      <c r="K134" s="35"/>
      <c r="L134" s="39"/>
      <c r="M134" s="199"/>
      <c r="N134" s="200"/>
      <c r="O134" s="86"/>
      <c r="P134" s="86"/>
      <c r="Q134" s="86"/>
      <c r="R134" s="86"/>
      <c r="S134" s="86"/>
      <c r="T134" s="87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2" t="s">
        <v>110</v>
      </c>
      <c r="AU134" s="12" t="s">
        <v>73</v>
      </c>
    </row>
    <row r="135" s="10" customFormat="1">
      <c r="A135" s="10"/>
      <c r="B135" s="202"/>
      <c r="C135" s="203"/>
      <c r="D135" s="196" t="s">
        <v>112</v>
      </c>
      <c r="E135" s="204" t="s">
        <v>1</v>
      </c>
      <c r="F135" s="205" t="s">
        <v>130</v>
      </c>
      <c r="G135" s="203"/>
      <c r="H135" s="206">
        <v>150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2" t="s">
        <v>112</v>
      </c>
      <c r="AU135" s="212" t="s">
        <v>73</v>
      </c>
      <c r="AV135" s="10" t="s">
        <v>82</v>
      </c>
      <c r="AW135" s="10" t="s">
        <v>30</v>
      </c>
      <c r="AX135" s="10" t="s">
        <v>80</v>
      </c>
      <c r="AY135" s="212" t="s">
        <v>108</v>
      </c>
    </row>
    <row r="136" s="10" customFormat="1">
      <c r="A136" s="10"/>
      <c r="B136" s="202"/>
      <c r="C136" s="203"/>
      <c r="D136" s="196" t="s">
        <v>112</v>
      </c>
      <c r="E136" s="203"/>
      <c r="F136" s="205" t="s">
        <v>131</v>
      </c>
      <c r="G136" s="203"/>
      <c r="H136" s="206">
        <v>300</v>
      </c>
      <c r="I136" s="207"/>
      <c r="J136" s="203"/>
      <c r="K136" s="203"/>
      <c r="L136" s="208"/>
      <c r="M136" s="213"/>
      <c r="N136" s="214"/>
      <c r="O136" s="214"/>
      <c r="P136" s="214"/>
      <c r="Q136" s="214"/>
      <c r="R136" s="214"/>
      <c r="S136" s="214"/>
      <c r="T136" s="215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12" t="s">
        <v>112</v>
      </c>
      <c r="AU136" s="212" t="s">
        <v>73</v>
      </c>
      <c r="AV136" s="10" t="s">
        <v>82</v>
      </c>
      <c r="AW136" s="10" t="s">
        <v>4</v>
      </c>
      <c r="AX136" s="10" t="s">
        <v>80</v>
      </c>
      <c r="AY136" s="212" t="s">
        <v>108</v>
      </c>
    </row>
    <row r="137" s="2" customFormat="1" ht="6.96" customHeight="1">
      <c r="A137" s="33"/>
      <c r="B137" s="61"/>
      <c r="C137" s="62"/>
      <c r="D137" s="62"/>
      <c r="E137" s="62"/>
      <c r="F137" s="62"/>
      <c r="G137" s="62"/>
      <c r="H137" s="62"/>
      <c r="I137" s="62"/>
      <c r="J137" s="62"/>
      <c r="K137" s="62"/>
      <c r="L137" s="39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sheet="1" autoFilter="0" formatColumns="0" formatRows="0" objects="1" scenarios="1" spinCount="100000" saltValue="kVHP7ThjuKs3u/q7k1cLxvHMYSUr28M2LU3S/Pvbxlm4DN1Rr8MMPqxuNUr2c+AaztHSew/OWBusnOVvny2PJg==" hashValue="olD8/cA/m868j0nI66tnX4FtyHIUoZdlpNI+kS3sIEW5wKta1f9+UU3C8xqutjObGsscSyHZDtyqB2lmqimwsQ==" algorithmName="SHA-512" password="CC35"/>
  <autoFilter ref="C115:K136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2023-03-28T11:27:42Z</dcterms:created>
  <dcterms:modified xsi:type="dcterms:W3CDTF">2023-03-28T11:27:45Z</dcterms:modified>
</cp:coreProperties>
</file>